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defaultThemeVersion="166925"/>
  <mc:AlternateContent xmlns:mc="http://schemas.openxmlformats.org/markup-compatibility/2006">
    <mc:Choice Requires="x15">
      <x15ac:absPath xmlns:x15ac="http://schemas.microsoft.com/office/spreadsheetml/2010/11/ac" url="/Users/thomasheye/Library/CloudStorage/OneDrive-Gedeeldebibliotheken-DutchGreenBuildingCouncil/Ontwikkeling en Beheer - Documenten/10 STRATEGISCH TEAM/1. Lanceringen/01. BIU Woningen v6.0/Tarieven/"/>
    </mc:Choice>
  </mc:AlternateContent>
  <xr:revisionPtr revIDLastSave="0" documentId="13_ncr:1_{82EAC7E3-F2E5-B44A-A89E-A9C8EFB472B0}" xr6:coauthVersionLast="47" xr6:coauthVersionMax="47" xr10:uidLastSave="{00000000-0000-0000-0000-000000000000}"/>
  <bookViews>
    <workbookView xWindow="0" yWindow="500" windowWidth="25600" windowHeight="28300" xr2:uid="{E26255CB-293E-5647-BB06-4C3769315FAB}"/>
  </bookViews>
  <sheets>
    <sheet name="Tarieven In-Use Woningen 2021 "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4" i="2" l="1"/>
  <c r="C27" i="2" l="1"/>
  <c r="G15" i="2"/>
  <c r="E15" i="2"/>
  <c r="D27" i="2" l="1"/>
  <c r="F27" i="2" s="1"/>
  <c r="E14" i="2" l="1"/>
  <c r="E13" i="2"/>
  <c r="E12" i="2"/>
  <c r="D25" i="2"/>
  <c r="G14" i="2"/>
  <c r="C26" i="2" s="1"/>
  <c r="D26" i="2"/>
  <c r="D24" i="2"/>
  <c r="G13" i="2"/>
  <c r="C25" i="2" s="1"/>
  <c r="F25" i="2" l="1"/>
  <c r="F24" i="2"/>
  <c r="F26" i="2"/>
  <c r="F29" i="2" l="1"/>
  <c r="F31" i="2" s="1"/>
  <c r="G29" i="2" l="1"/>
  <c r="F35" i="2" a="1"/>
  <c r="F35" i="2" s="1"/>
  <c r="F34" i="2" l="1" a="1"/>
  <c r="F34" i="2" s="1"/>
  <c r="F37" i="2" s="1" a="1"/>
  <c r="F37" i="2" s="1"/>
  <c r="E37" i="2" s="1" a="1"/>
  <c r="E37"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<sst xmlns="http://schemas.openxmlformats.org/spreadsheetml/2006/main" count="43" uniqueCount="38">
  <si>
    <t>per woning</t>
  </si>
  <si>
    <t>Tariefgroep 1</t>
  </si>
  <si>
    <t>Tariefgroep 2</t>
  </si>
  <si>
    <t>Tariefgroep 3</t>
  </si>
  <si>
    <t>Tariefgroep 4</t>
  </si>
  <si>
    <t>TOTAAL</t>
  </si>
  <si>
    <t>Totaal</t>
  </si>
  <si>
    <t>Per woning</t>
  </si>
  <si>
    <t>Aantal woningen</t>
  </si>
  <si>
    <t>staffel</t>
  </si>
  <si>
    <t>van</t>
  </si>
  <si>
    <t>tot</t>
  </si>
  <si>
    <t>Ja</t>
  </si>
  <si>
    <t>Nee</t>
  </si>
  <si>
    <t>Subtotaal</t>
  </si>
  <si>
    <t>Partner</t>
  </si>
  <si>
    <t>Portefeuilles</t>
  </si>
  <si>
    <t>Tarieven certificeringskosten BREEAM-NL In-Use Woningen</t>
  </si>
  <si>
    <t>Tariefgroep</t>
  </si>
  <si>
    <t>eerste 1.000 woningen</t>
  </si>
  <si>
    <t>woning 1.001-2.500</t>
  </si>
  <si>
    <t>partner-tarief per woning</t>
  </si>
  <si>
    <t>Standaard:</t>
  </si>
  <si>
    <t>Niet partner</t>
  </si>
  <si>
    <t>Eenheid</t>
  </si>
  <si>
    <t>Rekentool</t>
  </si>
  <si>
    <t>Aantal:</t>
  </si>
  <si>
    <t>Partner:</t>
  </si>
  <si>
    <t>Is uw organisatie partner van DGBC?</t>
  </si>
  <si>
    <t>Vul hier het aantal woningen in.</t>
  </si>
  <si>
    <t>woning 2.501-10.000</t>
  </si>
  <si>
    <t>woning 10.001 - 30.000</t>
  </si>
  <si>
    <t>Boven de 30.000 woningen gaan we graag in gesprek.</t>
  </si>
  <si>
    <t>Per opdrachtgever wordt het tarief vastgesteld op basis van het aantal al gecertificeerde en te certificeren woningen in een kalenderjaar of vooraf afgesproken periode. De certificeringskosten worden lager, naarmate er meer woningen worden gecertificeerd, conform onderstaande tabel.</t>
  </si>
  <si>
    <t>Partnerkorting: 25%</t>
  </si>
  <si>
    <t>€ 27,50 per woning, met een minimum van €275,-</t>
  </si>
  <si>
    <t>DGBC partners krijgen 25% korting, de minimum certificeringskosten blijven €275,-</t>
  </si>
  <si>
    <t>versie: januari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</si>
</sst>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2]\ * #,##0.00_);_([$€-2]\ * \(#,##0.00\);_([$€-2]\ * &quot;-&quot;??_);_(@_)"/>
    <numFmt numFmtId="165" formatCode="_ [$€-413]\ * #,##0.00_ ;_ [$€-413]\ * \-#,##0.00_ ;_ [$€-413]\ * &quot;-&quot;??_ ;_ @_ "/>
    <numFmt numFmtId="166" formatCode="_([$€-2]\ * #,##0_);_([$€-2]\ * \(#,##0\);_([$€-2]\ * &quot;-&quot;??_);_(@_)"/>
    <numFmt numFmtId="167" formatCode="&quot;€&quot;\ #,##0.00"/>
  </numFmts>
  <fonts count="8" x14ac:knownFonts="1">
    <font>
      <sz val="12"/>
      <color theme="1"/>
      <name val="Calibri"/>
      <family val="2"/>
      <scheme val="minor"/>
    </font>
    <font>
      <sz val="12"/>
      <color theme="0"/>
      <name val="Calibri"/>
      <family val="2"/>
      <scheme val="minor"/>
    </font>
    <font>
      <b/>
      <sz val="12"/>
      <color theme="1"/>
      <name val="Calibri"/>
      <family val="2"/>
      <scheme val="minor"/>
    </font>
    <font>
      <b/>
      <sz val="16"/>
      <color theme="1"/>
      <name val="Calibri"/>
      <family val="2"/>
      <scheme val="minor"/>
    </font>
    <font>
      <i/>
      <sz val="12"/>
      <color theme="1"/>
      <name val="Calibri"/>
      <family val="2"/>
      <scheme val="minor"/>
    </font>
    <font>
      <i/>
      <sz val="10"/>
      <color theme="1"/>
      <name val="Calibri"/>
      <family val="2"/>
      <scheme val="minor"/>
    </font>
    <font>
      <b/>
      <sz val="12"/>
      <color theme="0"/>
      <name val="Calibri"/>
      <family val="2"/>
      <scheme val="minor"/>
    </font>
    <font>
      <b/>
      <sz val="16"/>
      <color theme="0"/>
      <name val="Calibri"/>
      <family val="2"/>
      <scheme val="minor"/>
    </font>
  </fonts>
  <fills count="6">
    <fill>
      <patternFill patternType="none"/>
    </fill>
    <fill>
      <patternFill patternType="gray125"/>
    </fill>
    <fill>
      <patternFill patternType="solid">
        <fgColor theme="9"/>
        <bgColor indexed="64"/>
      </patternFill>
    </fill>
    <fill>
      <patternFill patternType="solid">
        <fgColor theme="5"/>
        <bgColor indexed="64"/>
      </patternFill>
    </fill>
    <fill>
      <patternFill patternType="solid">
        <fgColor theme="9" tint="0.79998168889431442"/>
        <bgColor indexed="64"/>
      </patternFill>
    </fill>
    <fill>
      <patternFill patternType="solid">
        <fgColor rgb="FF00B0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8">
    <xf numFmtId="0" fontId="0" fillId="0" borderId="0" xfId="0"/>
    <xf numFmtId="0" fontId="0" fillId="2" borderId="0" xfId="0" applyFill="1"/>
    <xf numFmtId="164" fontId="0" fillId="0" borderId="0" xfId="0" applyNumberFormat="1"/>
    <xf numFmtId="0" fontId="0" fillId="0" borderId="1" xfId="0" applyBorder="1"/>
    <xf numFmtId="164" fontId="0" fillId="0" borderId="1" xfId="0" applyNumberFormat="1" applyBorder="1"/>
    <xf numFmtId="167" fontId="0" fillId="0" borderId="0" xfId="0" applyNumberFormat="1"/>
    <xf numFmtId="166" fontId="0" fillId="0" borderId="0" xfId="0" applyNumberFormat="1"/>
    <xf numFmtId="164" fontId="0" fillId="0" borderId="2" xfId="0" applyNumberFormat="1" applyBorder="1"/>
    <xf numFmtId="0" fontId="0" fillId="0" borderId="1" xfId="0" applyBorder="1" applyAlignment="1">
      <alignment horizontal="right"/>
    </xf>
    <xf numFmtId="164" fontId="0" fillId="0" borderId="1" xfId="0" applyNumberFormat="1" applyBorder="1" applyAlignment="1">
      <alignment horizontal="right"/>
    </xf>
    <xf numFmtId="0" fontId="2" fillId="4" borderId="1" xfId="0" applyFont="1" applyFill="1" applyBorder="1"/>
    <xf numFmtId="0" fontId="2" fillId="4" borderId="1" xfId="0" applyFont="1" applyFill="1" applyBorder="1" applyAlignment="1">
      <alignment horizontal="left"/>
    </xf>
    <xf numFmtId="0" fontId="2" fillId="0" borderId="1" xfId="0" applyFont="1" applyBorder="1"/>
    <xf numFmtId="0" fontId="2" fillId="0" borderId="0" xfId="0" applyFont="1" applyAlignment="1">
      <alignment horizontal="center"/>
    </xf>
    <xf numFmtId="0" fontId="0" fillId="0" borderId="10" xfId="0" applyBorder="1"/>
    <xf numFmtId="0" fontId="0" fillId="0" borderId="11" xfId="0" applyBorder="1"/>
    <xf numFmtId="0" fontId="0" fillId="4" borderId="10" xfId="0" applyFill="1" applyBorder="1"/>
    <xf numFmtId="165" fontId="0" fillId="4" borderId="0" xfId="0" applyNumberFormat="1" applyFill="1"/>
    <xf numFmtId="0" fontId="0" fillId="4" borderId="0" xfId="0" applyFill="1"/>
    <xf numFmtId="0" fontId="0" fillId="4" borderId="11" xfId="0" applyFill="1" applyBorder="1"/>
    <xf numFmtId="165" fontId="0" fillId="0" borderId="0" xfId="0" applyNumberFormat="1"/>
    <xf numFmtId="0" fontId="0" fillId="0" borderId="8" xfId="0" applyBorder="1"/>
    <xf numFmtId="0" fontId="0" fillId="0" borderId="9" xfId="0" applyBorder="1"/>
    <xf numFmtId="0" fontId="0" fillId="0" borderId="12" xfId="0" applyBorder="1"/>
    <xf numFmtId="0" fontId="0" fillId="0" borderId="13" xfId="0" applyBorder="1"/>
    <xf numFmtId="0" fontId="3" fillId="0" borderId="10" xfId="0" applyFont="1" applyBorder="1"/>
    <xf numFmtId="0" fontId="4" fillId="0" borderId="11" xfId="0" applyFont="1" applyBorder="1" applyAlignment="1">
      <alignment horizontal="right" vertical="center"/>
    </xf>
    <xf numFmtId="0" fontId="2" fillId="4" borderId="10" xfId="0" applyFont="1" applyFill="1" applyBorder="1" applyAlignment="1">
      <alignment horizontal="left"/>
    </xf>
    <xf numFmtId="166" fontId="0" fillId="0" borderId="11" xfId="0" applyNumberFormat="1" applyBorder="1"/>
    <xf numFmtId="0" fontId="2" fillId="0" borderId="10" xfId="0" applyFont="1" applyBorder="1" applyAlignment="1">
      <alignment horizontal="center"/>
    </xf>
    <xf numFmtId="0" fontId="2" fillId="0" borderId="11" xfId="0" applyFont="1" applyBorder="1" applyAlignment="1">
      <alignment horizontal="center"/>
    </xf>
    <xf numFmtId="3" fontId="0" fillId="0" borderId="1" xfId="0" applyNumberFormat="1" applyBorder="1"/>
    <xf numFmtId="166" fontId="0" fillId="0" borderId="4" xfId="0" applyNumberFormat="1" applyBorder="1"/>
    <xf numFmtId="164" fontId="0" fillId="0" borderId="3" xfId="0" applyNumberFormat="1" applyBorder="1"/>
    <xf numFmtId="166" fontId="0" fillId="0" borderId="0" xfId="0" applyNumberFormat="1" applyAlignment="1">
      <alignment horizontal="right"/>
    </xf>
    <xf numFmtId="0" fontId="0" fillId="0" borderId="11" xfId="0" applyBorder="1" applyAlignment="1">
      <alignment horizontal="right"/>
    </xf>
    <xf numFmtId="0" fontId="4" fillId="0" borderId="13" xfId="0" applyFont="1" applyBorder="1"/>
    <xf numFmtId="0" fontId="5" fillId="0" borderId="0" xfId="0" applyFont="1"/>
    <xf numFmtId="3" fontId="1" fillId="3" borderId="0" xfId="0" applyNumberFormat="1" applyFont="1" applyFill="1" applyAlignment="1" applyProtection="1">
      <alignment horizontal="center"/>
      <protection locked="0"/>
    </xf>
    <xf numFmtId="0" fontId="1" fillId="3" borderId="0" xfId="0" applyFont="1" applyFill="1" applyAlignment="1" applyProtection="1">
      <alignment horizontal="center"/>
      <protection locked="0"/>
    </xf>
    <xf numFmtId="0" fontId="0" fillId="0" borderId="0" xfId="0" applyAlignment="1">
      <alignment horizontal="right"/>
    </xf>
    <xf numFmtId="3" fontId="0" fillId="0" borderId="0" xfId="0" applyNumberFormat="1"/>
    <xf numFmtId="0" fontId="5" fillId="0" borderId="13" xfId="0" applyFont="1" applyBorder="1"/>
    <xf numFmtId="166" fontId="0" fillId="4" borderId="11" xfId="0" applyNumberFormat="1" applyFill="1" applyBorder="1"/>
    <xf numFmtId="0" fontId="5" fillId="0" borderId="2" xfId="0" applyFont="1" applyBorder="1"/>
    <xf numFmtId="0" fontId="5" fillId="0" borderId="11" xfId="0" applyFont="1" applyBorder="1" applyAlignment="1">
      <alignment horizontal="right"/>
    </xf>
    <xf numFmtId="164" fontId="5" fillId="0" borderId="14" xfId="0" applyNumberFormat="1" applyFont="1" applyBorder="1" applyAlignment="1">
      <alignment horizontal="right"/>
    </xf>
    <xf numFmtId="0" fontId="7" fillId="5" borderId="5" xfId="0" applyFont="1" applyFill="1" applyBorder="1" applyAlignment="1">
      <alignment horizontal="center"/>
    </xf>
    <xf numFmtId="0" fontId="7" fillId="5" borderId="6" xfId="0" applyFont="1" applyFill="1" applyBorder="1" applyAlignment="1">
      <alignment horizontal="center"/>
    </xf>
    <xf numFmtId="0" fontId="7" fillId="5" borderId="7" xfId="0" applyFont="1" applyFill="1" applyBorder="1" applyAlignment="1">
      <alignment horizontal="center"/>
    </xf>
    <xf numFmtId="0" fontId="6" fillId="5" borderId="5" xfId="0" applyFont="1" applyFill="1" applyBorder="1" applyAlignment="1">
      <alignment horizontal="center"/>
    </xf>
    <xf numFmtId="0" fontId="6" fillId="5" borderId="6" xfId="0" applyFont="1" applyFill="1" applyBorder="1" applyAlignment="1">
      <alignment horizontal="center"/>
    </xf>
    <xf numFmtId="0" fontId="6" fillId="5" borderId="7" xfId="0" applyFont="1" applyFill="1" applyBorder="1" applyAlignment="1">
      <alignment horizontal="center"/>
    </xf>
    <xf numFmtId="0" fontId="2" fillId="0" borderId="3" xfId="0" applyFont="1" applyBorder="1" applyAlignment="1">
      <alignment horizontal="right"/>
    </xf>
    <xf numFmtId="0" fontId="2" fillId="0" borderId="4" xfId="0" applyFont="1" applyBorder="1" applyAlignment="1">
      <alignment horizontal="right"/>
    </xf>
    <xf numFmtId="0" fontId="0" fillId="0" borderId="10" xfId="0" applyBorder="1" applyAlignment="1">
      <alignment horizontal="justify" wrapText="1"/>
    </xf>
    <xf numFmtId="0" fontId="0" fillId="0" borderId="0" xfId="0" applyAlignment="1">
      <alignment horizontal="justify" wrapText="1"/>
    </xf>
    <xf numFmtId="0" fontId="0" fillId="0" borderId="11" xfId="0" applyBorder="1" applyAlignment="1">
      <alignment horizontal="justify"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 Id="rId9" Type="http://schemas.openxmlformats.org/officeDocument/2006/relationships/customXml" Target="../customXml/item3.xml"/></Relationships>
</file>

<file path=xl/theme/theme1.xml><?xml version="1.0" encoding="utf-8"?>
<a:theme xmlns:a="http://schemas.openxmlformats.org/drawingml/2006/main" name="Office-thema 2013 - 2022">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31652-BD83-C940-90A2-26AD129CF605}">
  <dimension ref="B1:L40"/>
  <sheetViews>
    <sheetView showGridLines="0" tabSelected="1" zoomScale="150" zoomScaleNormal="150" workbookViewId="0">
      <selection activeCell="C21" sqref="C21"/>
    </sheetView>
  </sheetViews>
  <sheetFormatPr baseColWidth="10" defaultRowHeight="16" x14ac:dyDescent="0.2"/>
  <cols>
    <col min="1" max="1" width="5.33203125" customWidth="1"/>
    <col min="2" max="2" width="12.33203125" customWidth="1"/>
    <col min="3" max="3" width="24.1640625" customWidth="1"/>
    <col min="4" max="4" width="13.83203125" customWidth="1"/>
    <col min="5" max="5" width="12.6640625" customWidth="1"/>
    <col min="6" max="6" width="15.33203125" customWidth="1"/>
    <col min="7" max="7" width="14.1640625" hidden="1" customWidth="1"/>
    <col min="8" max="11" width="10.83203125" hidden="1" customWidth="1"/>
    <col min="12" max="12" width="4.83203125" hidden="1" customWidth="1"/>
    <col min="13" max="13" width="0" hidden="1" customWidth="1"/>
  </cols>
  <sheetData>
    <row r="1" spans="2:12" ht="23" customHeight="1" thickBot="1" x14ac:dyDescent="0.25"/>
    <row r="2" spans="2:12" ht="22" thickBot="1" x14ac:dyDescent="0.3">
      <c r="B2" s="47" t="s">
        <v>17</v>
      </c>
      <c r="C2" s="48"/>
      <c r="D2" s="48"/>
      <c r="E2" s="48"/>
      <c r="F2" s="49"/>
      <c r="L2" t="s">
        <v>12</v>
      </c>
    </row>
    <row r="3" spans="2:12" ht="21" x14ac:dyDescent="0.25">
      <c r="B3" s="25"/>
      <c r="F3" s="26" t="s">
        <v>37</v>
      </c>
      <c r="L3" t="s">
        <v>13</v>
      </c>
    </row>
    <row r="4" spans="2:12" ht="5" customHeight="1" x14ac:dyDescent="0.2">
      <c r="B4" s="14"/>
      <c r="F4" s="15"/>
    </row>
    <row r="5" spans="2:12" x14ac:dyDescent="0.2">
      <c r="B5" s="16" t="s">
        <v>22</v>
      </c>
      <c r="C5" s="17" t="s">
        <v>35</v>
      </c>
      <c r="D5" s="17"/>
      <c r="E5" s="18"/>
      <c r="F5" s="19"/>
      <c r="G5" s="1"/>
      <c r="H5" s="1"/>
    </row>
    <row r="6" spans="2:12" x14ac:dyDescent="0.2">
      <c r="B6" s="14"/>
      <c r="C6" s="20"/>
      <c r="D6" s="20"/>
      <c r="F6" s="15"/>
    </row>
    <row r="7" spans="2:12" x14ac:dyDescent="0.2">
      <c r="B7" s="16" t="s">
        <v>36</v>
      </c>
      <c r="C7" s="17"/>
      <c r="D7" s="17"/>
      <c r="E7" s="18"/>
      <c r="F7" s="19"/>
      <c r="G7" s="1"/>
      <c r="H7" s="1"/>
    </row>
    <row r="8" spans="2:12" ht="6" customHeight="1" x14ac:dyDescent="0.2">
      <c r="B8" s="14"/>
      <c r="D8" s="20"/>
      <c r="E8" s="20"/>
      <c r="F8" s="15"/>
    </row>
    <row r="9" spans="2:12" ht="53" customHeight="1" x14ac:dyDescent="0.2">
      <c r="B9" s="55" t="s">
        <v>33</v>
      </c>
      <c r="C9" s="56"/>
      <c r="D9" s="56"/>
      <c r="E9" s="56"/>
      <c r="F9" s="57"/>
    </row>
    <row r="10" spans="2:12" x14ac:dyDescent="0.2">
      <c r="B10" s="14"/>
      <c r="F10" s="15"/>
      <c r="G10" t="s">
        <v>9</v>
      </c>
    </row>
    <row r="11" spans="2:12" x14ac:dyDescent="0.2">
      <c r="B11" s="10" t="s">
        <v>18</v>
      </c>
      <c r="C11" s="10" t="s">
        <v>16</v>
      </c>
      <c r="D11" s="11" t="s">
        <v>23</v>
      </c>
      <c r="E11" s="11" t="s">
        <v>15</v>
      </c>
      <c r="F11" s="11" t="s">
        <v>24</v>
      </c>
      <c r="G11" t="s">
        <v>10</v>
      </c>
      <c r="H11" t="s">
        <v>11</v>
      </c>
    </row>
    <row r="12" spans="2:12" x14ac:dyDescent="0.2">
      <c r="B12" s="12">
        <v>1</v>
      </c>
      <c r="C12" s="3" t="s">
        <v>19</v>
      </c>
      <c r="D12" s="9">
        <v>27.5</v>
      </c>
      <c r="E12" s="9">
        <f>D12*0.75</f>
        <v>20.625</v>
      </c>
      <c r="F12" s="8" t="s">
        <v>0</v>
      </c>
      <c r="G12" s="41">
        <v>0</v>
      </c>
      <c r="H12" s="41">
        <v>1000</v>
      </c>
    </row>
    <row r="13" spans="2:12" x14ac:dyDescent="0.2">
      <c r="B13" s="12">
        <v>2</v>
      </c>
      <c r="C13" s="3" t="s">
        <v>20</v>
      </c>
      <c r="D13" s="9">
        <v>22</v>
      </c>
      <c r="E13" s="9">
        <f t="shared" ref="E13:E14" si="0">D13*0.75</f>
        <v>16.5</v>
      </c>
      <c r="F13" s="8" t="s">
        <v>0</v>
      </c>
      <c r="G13" s="41">
        <f>H12+1</f>
        <v>1001</v>
      </c>
      <c r="H13" s="41">
        <v>2500</v>
      </c>
    </row>
    <row r="14" spans="2:12" x14ac:dyDescent="0.2">
      <c r="B14" s="12">
        <v>3</v>
      </c>
      <c r="C14" s="3" t="s">
        <v>30</v>
      </c>
      <c r="D14" s="9">
        <v>11</v>
      </c>
      <c r="E14" s="9">
        <f t="shared" si="0"/>
        <v>8.25</v>
      </c>
      <c r="F14" s="8" t="s">
        <v>0</v>
      </c>
      <c r="G14" s="41">
        <f>H13+1</f>
        <v>2501</v>
      </c>
      <c r="H14" s="41">
        <v>10000</v>
      </c>
    </row>
    <row r="15" spans="2:12" x14ac:dyDescent="0.2">
      <c r="B15" s="12">
        <v>4</v>
      </c>
      <c r="C15" s="3" t="s">
        <v>31</v>
      </c>
      <c r="D15" s="9">
        <v>8.25</v>
      </c>
      <c r="E15" s="9">
        <f>D15*0.75</f>
        <v>6.1875</v>
      </c>
      <c r="F15" s="8" t="s">
        <v>0</v>
      </c>
      <c r="G15" s="41">
        <f>H14+1</f>
        <v>10001</v>
      </c>
      <c r="H15" s="41">
        <v>30000</v>
      </c>
    </row>
    <row r="16" spans="2:12" x14ac:dyDescent="0.2">
      <c r="B16" s="21"/>
      <c r="C16" s="44" t="s">
        <v>32</v>
      </c>
      <c r="D16" s="7"/>
      <c r="E16" s="7"/>
      <c r="F16" s="22"/>
    </row>
    <row r="17" spans="2:8" ht="17" thickBot="1" x14ac:dyDescent="0.25">
      <c r="B17" s="14"/>
      <c r="D17" s="2"/>
      <c r="E17" s="2"/>
      <c r="F17" s="15"/>
    </row>
    <row r="18" spans="2:8" ht="17" thickBot="1" x14ac:dyDescent="0.25">
      <c r="B18" s="50" t="s">
        <v>25</v>
      </c>
      <c r="C18" s="51"/>
      <c r="D18" s="51"/>
      <c r="E18" s="51"/>
      <c r="F18" s="52"/>
    </row>
    <row r="19" spans="2:8" x14ac:dyDescent="0.2">
      <c r="B19" s="29"/>
      <c r="C19" s="13"/>
      <c r="D19" s="13"/>
      <c r="E19" s="13"/>
      <c r="F19" s="30"/>
    </row>
    <row r="20" spans="2:8" x14ac:dyDescent="0.2">
      <c r="B20" s="27" t="s">
        <v>26</v>
      </c>
      <c r="C20" s="38">
        <v>100</v>
      </c>
      <c r="D20" s="37" t="s">
        <v>29</v>
      </c>
      <c r="F20" s="15"/>
      <c r="G20" s="5"/>
    </row>
    <row r="21" spans="2:8" x14ac:dyDescent="0.2">
      <c r="B21" s="27" t="s">
        <v>27</v>
      </c>
      <c r="C21" s="39" t="s">
        <v>12</v>
      </c>
      <c r="D21" s="37" t="s">
        <v>28</v>
      </c>
      <c r="F21" s="15"/>
    </row>
    <row r="22" spans="2:8" x14ac:dyDescent="0.2">
      <c r="B22" s="14"/>
      <c r="F22" s="15"/>
    </row>
    <row r="23" spans="2:8" x14ac:dyDescent="0.2">
      <c r="B23" s="3"/>
      <c r="C23" s="12" t="s">
        <v>8</v>
      </c>
      <c r="D23" s="12" t="s">
        <v>7</v>
      </c>
      <c r="E23" s="53" t="s">
        <v>6</v>
      </c>
      <c r="F23" s="54"/>
    </row>
    <row r="24" spans="2:8" x14ac:dyDescent="0.2">
      <c r="B24" s="3" t="s">
        <v>1</v>
      </c>
      <c r="C24" s="31">
        <f>IF(C20&gt;H12,H12,C20)</f>
        <v>100</v>
      </c>
      <c r="D24" s="4">
        <f>D12</f>
        <v>27.5</v>
      </c>
      <c r="E24" s="33"/>
      <c r="F24" s="32">
        <f>C24*D24</f>
        <v>2750</v>
      </c>
    </row>
    <row r="25" spans="2:8" x14ac:dyDescent="0.2">
      <c r="B25" s="3" t="s">
        <v>2</v>
      </c>
      <c r="C25" s="31">
        <f>IF(C20&gt;H13,H13-H12,IF(C20&lt;G13,0,C20-H12))</f>
        <v>0</v>
      </c>
      <c r="D25" s="4">
        <f>D13</f>
        <v>22</v>
      </c>
      <c r="E25" s="33"/>
      <c r="F25" s="32">
        <f>C25*D25</f>
        <v>0</v>
      </c>
    </row>
    <row r="26" spans="2:8" x14ac:dyDescent="0.2">
      <c r="B26" s="3" t="s">
        <v>3</v>
      </c>
      <c r="C26" s="31">
        <f>IF(C20&gt;H14,H14-H13,IF(C20&lt;G14,0,C20-H13))</f>
        <v>0</v>
      </c>
      <c r="D26" s="4">
        <f>D14</f>
        <v>11</v>
      </c>
      <c r="E26" s="33"/>
      <c r="F26" s="32">
        <f>C26*D26</f>
        <v>0</v>
      </c>
    </row>
    <row r="27" spans="2:8" x14ac:dyDescent="0.2">
      <c r="B27" s="3" t="s">
        <v>4</v>
      </c>
      <c r="C27" s="31">
        <f>IF(C20&gt;H14,C20-H14,0)</f>
        <v>0</v>
      </c>
      <c r="D27" s="4">
        <f>D15</f>
        <v>8.25</v>
      </c>
      <c r="E27" s="33"/>
      <c r="F27" s="32">
        <f>C27*D27</f>
        <v>0</v>
      </c>
    </row>
    <row r="28" spans="2:8" x14ac:dyDescent="0.2">
      <c r="B28" s="14"/>
      <c r="D28" s="2"/>
      <c r="E28" s="2"/>
      <c r="F28" s="28"/>
    </row>
    <row r="29" spans="2:8" x14ac:dyDescent="0.2">
      <c r="B29" s="14"/>
      <c r="D29" t="s">
        <v>14</v>
      </c>
      <c r="F29" s="28">
        <f>SUM(F24:F27)</f>
        <v>2750</v>
      </c>
      <c r="G29" s="2">
        <f>F29/C20</f>
        <v>27.5</v>
      </c>
      <c r="H29" t="s">
        <v>0</v>
      </c>
    </row>
    <row r="30" spans="2:8" x14ac:dyDescent="0.2">
      <c r="B30" s="14"/>
      <c r="F30" s="28"/>
    </row>
    <row r="31" spans="2:8" x14ac:dyDescent="0.2">
      <c r="B31" s="14"/>
      <c r="D31" t="s">
        <v>34</v>
      </c>
      <c r="F31" s="28">
        <f>IF(C21=L2,0.25*F29,0)</f>
        <v>687.5</v>
      </c>
    </row>
    <row r="32" spans="2:8" ht="8" customHeight="1" x14ac:dyDescent="0.2">
      <c r="B32" s="14"/>
      <c r="F32" s="28"/>
    </row>
    <row r="33" spans="2:7" ht="8" customHeight="1" x14ac:dyDescent="0.2">
      <c r="B33" s="14"/>
      <c r="F33" s="28"/>
    </row>
    <row r="34" spans="2:7" x14ac:dyDescent="0.2">
      <c r="B34" s="14"/>
      <c r="D34" s="18" t="s">
        <v>5</v>
      </c>
      <c r="E34" s="18"/>
      <c r="F34" s="43" cm="1">
        <f t="array" ref="F34">_xlfn.IFS(F29-F31&gt;=200,F29-F31,C20=0," ",(F29-F31)&lt;=200,200)</f>
        <v>2062.5</v>
      </c>
      <c r="G34" s="6"/>
    </row>
    <row r="35" spans="2:7" x14ac:dyDescent="0.2">
      <c r="B35" s="14"/>
      <c r="F35" s="45" t="str" cm="1">
        <f t="array" ref="F35">_xlfn.IFS(F29-F31=0," ",F29-F31&lt;=200,"Let op, het minimale tarief is €200,-",F29-F31&gt;=200," ")</f>
        <v xml:space="preserve"> </v>
      </c>
    </row>
    <row r="36" spans="2:7" x14ac:dyDescent="0.2">
      <c r="B36" s="14"/>
      <c r="F36" s="35"/>
    </row>
    <row r="37" spans="2:7" x14ac:dyDescent="0.2">
      <c r="B37" s="23"/>
      <c r="C37" s="24"/>
      <c r="D37" s="36"/>
      <c r="E37" s="42" t="str" cm="1">
        <f t="array" ref="E37">_xlfn.IFS(F37=" "," ",F37&gt;0,"Per woning")</f>
        <v>Per woning</v>
      </c>
      <c r="F37" s="46" cm="1">
        <f t="array" ref="F37">_xlfn.IFS(C20=0," ",C20&gt;0,F34/C20)</f>
        <v>20.625</v>
      </c>
      <c r="G37" t="s">
        <v>21</v>
      </c>
    </row>
    <row r="39" spans="2:7" x14ac:dyDescent="0.2">
      <c r="F39" s="40"/>
    </row>
    <row r="40" spans="2:7" x14ac:dyDescent="0.2">
      <c r="F40" s="34"/>
    </row>
  </sheetData>
  <sheetProtection algorithmName="SHA-512" hashValue="p2Vc+TbcloyVv9ltTYkT9MO68ZpCIqHD2Xz+A94Jsg7VT5jWKxjaQON46z2xOfogcoQxEjWc6JH2dYX2w2TD1g==" saltValue="RBx3q0i/pqSONMOxkcCbMA==" spinCount="100000" sheet="1" objects="1" scenarios="1"/>
  <mergeCells count="4">
    <mergeCell ref="B2:F2"/>
    <mergeCell ref="B18:F18"/>
    <mergeCell ref="E23:F23"/>
    <mergeCell ref="B9:F9"/>
  </mergeCells>
  <dataValidations count="1">
    <dataValidation type="list" allowBlank="1" showInputMessage="1" showErrorMessage="1" sqref="C21" xr:uid="{2B769A2F-C525-9D4B-AF45-A9B191913FE8}">
      <formula1>$L$2:$L$3</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99d4d8a-d2e8-430a-b742-0bde6677c999">
      <Terms xmlns="http://schemas.microsoft.com/office/infopath/2007/PartnerControls"/>
    </lcf76f155ced4ddcb4097134ff3c332f>
    <TaxCatchAll xmlns="04f11fb8-5d4e-46be-bbb1-70ba70dc708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1A2C44F8609A34FA1B53FFDD71C2C57" ma:contentTypeVersion="16" ma:contentTypeDescription="Een nieuw document maken." ma:contentTypeScope="" ma:versionID="6695e2b2b1e806f0c08ad87dd4750c6f">
  <xsd:schema xmlns:xsd="http://www.w3.org/2001/XMLSchema" xmlns:xs="http://www.w3.org/2001/XMLSchema" xmlns:p="http://schemas.microsoft.com/office/2006/metadata/properties" xmlns:ns2="199d4d8a-d2e8-430a-b742-0bde6677c999" xmlns:ns3="04f11fb8-5d4e-46be-bbb1-70ba70dc708d" targetNamespace="http://schemas.microsoft.com/office/2006/metadata/properties" ma:root="true" ma:fieldsID="95dc26624c1e9fa493f4daec239301d2" ns2:_="" ns3:_="">
    <xsd:import namespace="199d4d8a-d2e8-430a-b742-0bde6677c999"/>
    <xsd:import namespace="04f11fb8-5d4e-46be-bbb1-70ba70dc708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9d4d8a-d2e8-430a-b742-0bde6677c9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b13a9d0f-6f6a-4ad1-a919-7bc0974a209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4f11fb8-5d4e-46be-bbb1-70ba70dc708d" elementFormDefault="qualified">
    <xsd:import namespace="http://schemas.microsoft.com/office/2006/documentManagement/types"/>
    <xsd:import namespace="http://schemas.microsoft.com/office/infopath/2007/PartnerControls"/>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5cafe7ec-1970-49a8-8652-ce0c4e43bd98}" ma:internalName="TaxCatchAll" ma:showField="CatchAllData" ma:web="04f11fb8-5d4e-46be-bbb1-70ba70dc708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72DC6D-DBE7-4C61-B130-BF4D1509BC8B}">
  <ds:schemaRefs>
    <ds:schemaRef ds:uri="http://schemas.microsoft.com/office/2006/documentManagement/types"/>
    <ds:schemaRef ds:uri="http://purl.org/dc/terms/"/>
    <ds:schemaRef ds:uri="http://schemas.openxmlformats.org/package/2006/metadata/core-properties"/>
    <ds:schemaRef ds:uri="http://purl.org/dc/elements/1.1/"/>
    <ds:schemaRef ds:uri="http://purl.org/dc/dcmitype/"/>
    <ds:schemaRef ds:uri="http://schemas.microsoft.com/office/2006/metadata/properties"/>
    <ds:schemaRef ds:uri="199d4d8a-d2e8-430a-b742-0bde6677c999"/>
    <ds:schemaRef ds:uri="http://schemas.microsoft.com/office/infopath/2007/PartnerControls"/>
    <ds:schemaRef ds:uri="04f11fb8-5d4e-46be-bbb1-70ba70dc708d"/>
    <ds:schemaRef ds:uri="http://www.w3.org/XML/1998/namespace"/>
  </ds:schemaRefs>
</ds:datastoreItem>
</file>

<file path=customXml/itemProps2.xml><?xml version="1.0" encoding="utf-8"?>
<ds:datastoreItem xmlns:ds="http://schemas.openxmlformats.org/officeDocument/2006/customXml" ds:itemID="{C068F921-AF62-4B6C-AB8D-62F0B6E871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9d4d8a-d2e8-430a-b742-0bde6677c999"/>
    <ds:schemaRef ds:uri="04f11fb8-5d4e-46be-bbb1-70ba70dc70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304564-E378-450C-9467-EE5B8A1AD21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1</vt:i4>
      </vt:variant>
    </vt:vector>
  </HeadingPairs>
  <TitlesOfParts>
    <vt:vector size="1" baseType="lpstr">
      <vt:lpstr>Tarieven In-Use Woningen 2021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Rudy van der Helm</dc:creator>
  <cp:lastModifiedBy>Microsoft Office User</cp:lastModifiedBy>
  <dcterms:created xsi:type="dcterms:W3CDTF">2019-04-05T11:53:57Z</dcterms:created>
  <dcterms:modified xsi:type="dcterms:W3CDTF">2023-01-11T13:43:22Z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0x010100F1A2C44F8609A34FA1B53FFDD71C2C57</vt:lpwstr>
  </property>
  <property fmtid="{D5CDD505-2E9C-101B-9397-08002B2CF9AE}" pid="3" name="MediaServiceImageTags">
    <vt:lpwstr/>
  </property>
</Properties>
</file>