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bcnl-my.sharepoint.com/personal/a_freriks_dgbc_nl/Documents/Documenten/BREEAM-NL/"/>
    </mc:Choice>
  </mc:AlternateContent>
  <xr:revisionPtr revIDLastSave="0" documentId="8_{7B532F1E-AD63-4692-B596-7F29291CAE61}" xr6:coauthVersionLast="46" xr6:coauthVersionMax="46" xr10:uidLastSave="{00000000-0000-0000-0000-000000000000}"/>
  <bookViews>
    <workbookView xWindow="-110" yWindow="-110" windowWidth="22780" windowHeight="14660" xr2:uid="{E26255CB-293E-5647-BB06-4C3769315FAB}"/>
  </bookViews>
  <sheets>
    <sheet name="Tarieven In-Use Woningen 2021 " sheetId="2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2" l="1"/>
  <c r="P31" i="2"/>
  <c r="Q30" i="2"/>
  <c r="Q29" i="2"/>
  <c r="P29" i="2"/>
  <c r="Q28" i="2"/>
  <c r="P28" i="2"/>
  <c r="T19" i="2"/>
  <c r="R19" i="2"/>
  <c r="T18" i="2"/>
  <c r="P30" i="2" s="1"/>
  <c r="R18" i="2"/>
  <c r="T17" i="2"/>
  <c r="R17" i="2"/>
  <c r="R16" i="2"/>
  <c r="C28" i="2"/>
  <c r="S30" i="2" l="1"/>
  <c r="S28" i="2"/>
  <c r="S29" i="2"/>
  <c r="S31" i="2"/>
  <c r="C31" i="2"/>
  <c r="G19" i="2"/>
  <c r="E19" i="2"/>
  <c r="S33" i="2" l="1"/>
  <c r="T33" i="2" s="1"/>
  <c r="D31" i="2"/>
  <c r="F31" i="2" s="1"/>
  <c r="S35" i="2" l="1"/>
  <c r="S38" i="2" s="1" a="1"/>
  <c r="S38" i="2" s="1"/>
  <c r="E18" i="2"/>
  <c r="E17" i="2"/>
  <c r="E16" i="2"/>
  <c r="D29" i="2"/>
  <c r="G18" i="2"/>
  <c r="C30" i="2" s="1"/>
  <c r="D30" i="2"/>
  <c r="D28" i="2"/>
  <c r="G17" i="2"/>
  <c r="C29" i="2" s="1"/>
  <c r="S41" i="2" l="1" a="1"/>
  <c r="S41" i="2" s="1"/>
  <c r="R41" i="2" s="1" a="1"/>
  <c r="R41" i="2" s="1"/>
  <c r="S39" i="2" a="1"/>
  <c r="S39" i="2" s="1"/>
  <c r="F29" i="2"/>
  <c r="F28" i="2"/>
  <c r="F30" i="2"/>
  <c r="F33" i="2" l="1"/>
  <c r="F35" i="2" s="1"/>
  <c r="G33" i="2" l="1"/>
  <c r="F39" i="2" a="1"/>
  <c r="F39" i="2" s="1"/>
  <c r="F38" i="2" l="1" a="1"/>
  <c r="F38" i="2" s="1"/>
  <c r="F40" i="2" l="1" a="1"/>
  <c r="F40" i="2" s="1"/>
  <c r="F41" i="2" s="1" a="1"/>
  <c r="F41" i="2" s="1"/>
  <c r="E40" i="2" l="1" a="1"/>
  <c r="E40" i="2" s="1"/>
  <c r="E41" i="2" a="1"/>
  <c r="E4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<sst xmlns="http://schemas.openxmlformats.org/spreadsheetml/2006/main" count="87" uniqueCount="43">
  <si>
    <t>per woning</t>
  </si>
  <si>
    <t>Tariefgroep 1</t>
  </si>
  <si>
    <t>Tariefgroep 2</t>
  </si>
  <si>
    <t>Tariefgroep 3</t>
  </si>
  <si>
    <t>Tariefgroep 4</t>
  </si>
  <si>
    <t>TOTAAL</t>
  </si>
  <si>
    <t>Totaal</t>
  </si>
  <si>
    <t>Per woning</t>
  </si>
  <si>
    <t>Aantal woningen</t>
  </si>
  <si>
    <t>staffel</t>
  </si>
  <si>
    <t>van</t>
  </si>
  <si>
    <t>tot</t>
  </si>
  <si>
    <t>Ja</t>
  </si>
  <si>
    <t>Nee</t>
  </si>
  <si>
    <t>Subtotaal</t>
  </si>
  <si>
    <t>Partner</t>
  </si>
  <si>
    <t>Portefeuilles</t>
  </si>
  <si>
    <t>Tarieven certificeringskosten BREEAM-NL In-Use Woningen</t>
  </si>
  <si>
    <t>Tariefgroep</t>
  </si>
  <si>
    <t>eerste 1.000 woningen</t>
  </si>
  <si>
    <t>woning 1.001-2.500</t>
  </si>
  <si>
    <t>partner-tarief per woning</t>
  </si>
  <si>
    <t>Niet partner</t>
  </si>
  <si>
    <t>Eenheid</t>
  </si>
  <si>
    <t>Rekentool</t>
  </si>
  <si>
    <t>Aantal:</t>
  </si>
  <si>
    <t>Partner:</t>
  </si>
  <si>
    <t>Is uw organisatie partner van DGBC?</t>
  </si>
  <si>
    <t>Vul hier het aantal woningen in.</t>
  </si>
  <si>
    <t>woning 2.501-10.000</t>
  </si>
  <si>
    <t>woning 10.001 - 30.000</t>
  </si>
  <si>
    <t>Boven de 30.000 woningen gaan we graag in gesprek.</t>
  </si>
  <si>
    <t>Partnerkorting: 25%</t>
  </si>
  <si>
    <t>JAARLIJKSE AANPAK</t>
  </si>
  <si>
    <t>BASIS AANPAK</t>
  </si>
  <si>
    <t xml:space="preserve">Per opdrachtgever wordt het tarief vastgesteld op basis van het aantal te certificeren woningen. De certificeringskosten worden lager, naarmate er meer woningen worden gecertificeerd, conform onderstaande tabel. </t>
  </si>
  <si>
    <t xml:space="preserve">Bij hercertificering (na 3 jaar) kunnen er woningen worden toegevoegd aan of verwijderd uit het portfolio. Het aantal woningen bepaald middels onderstaande staffel het tarief. </t>
  </si>
  <si>
    <t>Per opdrachtgever wordt het jaarlijkse tarief vastgesteld op basis van het aantal te certificeren woningen. De certificeringskosten worden lager, naarmate er meer woningen worden gecertificeerd, conform onderstaande tabel.</t>
  </si>
  <si>
    <t>Indien tussentijds de score van een asset moet worden aangepast op het certificaat (flexibele certificeringscyclus) brengen wij €250,- per asset in rekening.</t>
  </si>
  <si>
    <t xml:space="preserve">Jaarlijkse kan het aantal te certificeren woningen worden geupdatet. </t>
  </si>
  <si>
    <t>Rekenhulp tarieven portfolio-aanpak BREEAM-NL In-Use Woningen</t>
  </si>
  <si>
    <t>Versie: maart 2021</t>
  </si>
  <si>
    <t xml:space="preserve">In een portfolio moet ten minste 6 gebouwen/assessments bevatten.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</si>
</sst>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[$€-2]\ * #,##0.00_);_([$€-2]\ * \(#,##0.00\);_([$€-2]\ * &quot;-&quot;??_);_(@_)"/>
    <numFmt numFmtId="165" formatCode="_ [$€-413]\ * #,##0.00_ ;_ [$€-413]\ * \-#,##0.00_ ;_ [$€-413]\ * &quot;-&quot;??_ ;_ @_ "/>
    <numFmt numFmtId="166" formatCode="_([$€-2]\ * #,##0_);_([$€-2]\ * \(#,##0\);_([$€-2]\ * &quot;-&quot;??_);_(@_)"/>
    <numFmt numFmtId="167" formatCode="&quot;€&quot;\ #,##0.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0" xfId="0" applyFill="1" applyBorder="1"/>
    <xf numFmtId="164" fontId="0" fillId="0" borderId="0" xfId="0" applyNumberFormat="1" applyFill="1" applyBorder="1"/>
    <xf numFmtId="167" fontId="0" fillId="0" borderId="0" xfId="0" applyNumberFormat="1"/>
    <xf numFmtId="166" fontId="0" fillId="0" borderId="0" xfId="0" applyNumberFormat="1"/>
    <xf numFmtId="164" fontId="0" fillId="0" borderId="2" xfId="0" applyNumberFormat="1" applyFill="1" applyBorder="1"/>
    <xf numFmtId="164" fontId="0" fillId="0" borderId="2" xfId="0" applyNumberFormat="1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0" xfId="0" applyFill="1" applyBorder="1"/>
    <xf numFmtId="165" fontId="0" fillId="0" borderId="0" xfId="0" applyNumberFormat="1" applyBorder="1"/>
    <xf numFmtId="0" fontId="0" fillId="0" borderId="8" xfId="0" applyFill="1" applyBorder="1"/>
    <xf numFmtId="0" fontId="0" fillId="0" borderId="9" xfId="0" applyBorder="1"/>
    <xf numFmtId="0" fontId="0" fillId="0" borderId="10" xfId="0" applyFill="1" applyBorder="1"/>
    <xf numFmtId="0" fontId="0" fillId="0" borderId="12" xfId="0" applyBorder="1"/>
    <xf numFmtId="0" fontId="0" fillId="0" borderId="13" xfId="0" applyBorder="1"/>
    <xf numFmtId="0" fontId="2" fillId="0" borderId="10" xfId="0" applyFont="1" applyBorder="1"/>
    <xf numFmtId="0" fontId="3" fillId="0" borderId="11" xfId="0" applyFont="1" applyBorder="1" applyAlignment="1">
      <alignment horizontal="right" vertical="center"/>
    </xf>
    <xf numFmtId="0" fontId="1" fillId="2" borderId="10" xfId="0" applyFont="1" applyFill="1" applyBorder="1" applyAlignment="1">
      <alignment horizontal="left"/>
    </xf>
    <xf numFmtId="166" fontId="0" fillId="0" borderId="11" xfId="0" applyNumberForma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0" fillId="0" borderId="1" xfId="0" applyNumberFormat="1" applyBorder="1"/>
    <xf numFmtId="166" fontId="0" fillId="0" borderId="4" xfId="0" applyNumberFormat="1" applyBorder="1"/>
    <xf numFmtId="164" fontId="0" fillId="0" borderId="3" xfId="0" applyNumberFormat="1" applyBorder="1"/>
    <xf numFmtId="166" fontId="0" fillId="0" borderId="0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0" fontId="3" fillId="0" borderId="13" xfId="0" applyFont="1" applyBorder="1"/>
    <xf numFmtId="0" fontId="4" fillId="0" borderId="0" xfId="0" applyFont="1" applyBorder="1"/>
    <xf numFmtId="0" fontId="0" fillId="0" borderId="0" xfId="0" applyBorder="1" applyAlignment="1">
      <alignment horizontal="right"/>
    </xf>
    <xf numFmtId="3" fontId="0" fillId="0" borderId="0" xfId="0" applyNumberFormat="1"/>
    <xf numFmtId="166" fontId="0" fillId="2" borderId="11" xfId="0" applyNumberFormat="1" applyFill="1" applyBorder="1"/>
    <xf numFmtId="0" fontId="4" fillId="0" borderId="2" xfId="0" applyFont="1" applyFill="1" applyBorder="1"/>
    <xf numFmtId="0" fontId="4" fillId="0" borderId="11" xfId="0" applyFont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3" fontId="8" fillId="4" borderId="0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166" fontId="4" fillId="0" borderId="11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4" fontId="4" fillId="0" borderId="14" xfId="0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10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537747</xdr:colOff>
      <xdr:row>0</xdr:row>
      <xdr:rowOff>109093</xdr:rowOff>
    </xdr:from>
    <xdr:to>
      <xdr:col>17</xdr:col>
      <xdr:colOff>442087</xdr:colOff>
      <xdr:row>1</xdr:row>
      <xdr:rowOff>164925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499A0D7-EEFE-E942-9CAF-084761E91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414" y="109093"/>
          <a:ext cx="3737223" cy="650787"/>
        </a:xfrm>
        <a:prstGeom prst="rect">
          <a:avLst/>
        </a:prstGeom>
      </xdr:spPr>
    </xdr:pic>
    <xdr:clientData/>
  </xdr:twoCellAnchor>
  <xdr:twoCellAnchor editAs="oneCell">
    <xdr:from>
      <xdr:col>17</xdr:col>
      <xdr:colOff>505752</xdr:colOff>
      <xdr:row>0</xdr:row>
      <xdr:rowOff>0</xdr:rowOff>
    </xdr:from>
    <xdr:to>
      <xdr:col>26</xdr:col>
      <xdr:colOff>68648</xdr:colOff>
      <xdr:row>2</xdr:row>
      <xdr:rowOff>87633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29F1F9D-3F7E-AD4C-B304-ED90E1C42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5302" y="0"/>
          <a:ext cx="1691004" cy="888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31652-BD83-C940-90A2-26AD129CF605}">
  <dimension ref="B1:AE52"/>
  <sheetViews>
    <sheetView showGridLines="0" tabSelected="1" topLeftCell="A2" zoomScale="111" zoomScaleNormal="150" workbookViewId="0">
      <selection activeCell="C24" sqref="C24"/>
    </sheetView>
  </sheetViews>
  <sheetFormatPr defaultColWidth="10.6640625" defaultRowHeight="15.5" x14ac:dyDescent="0.35"/>
  <cols>
    <col min="1" max="1" width="5.33203125" customWidth="1"/>
    <col min="2" max="2" width="12.33203125" customWidth="1"/>
    <col min="3" max="3" width="24.1640625" customWidth="1"/>
    <col min="4" max="4" width="13.83203125" customWidth="1"/>
    <col min="5" max="5" width="12.6640625" customWidth="1"/>
    <col min="6" max="6" width="15.33203125" customWidth="1"/>
    <col min="7" max="7" width="14.1640625" hidden="1" customWidth="1"/>
    <col min="8" max="11" width="10.83203125" hidden="1" customWidth="1"/>
    <col min="12" max="12" width="4.83203125" hidden="1" customWidth="1"/>
    <col min="13" max="13" width="0" hidden="1" customWidth="1"/>
    <col min="15" max="15" width="12.33203125" customWidth="1"/>
    <col min="16" max="16" width="24.1640625" customWidth="1"/>
    <col min="17" max="17" width="13.83203125" customWidth="1"/>
    <col min="18" max="18" width="12.6640625" customWidth="1"/>
    <col min="19" max="19" width="15.33203125" customWidth="1"/>
    <col min="20" max="20" width="14.1640625" hidden="1" customWidth="1"/>
    <col min="21" max="24" width="10.83203125" hidden="1" customWidth="1"/>
    <col min="25" max="25" width="4.83203125" hidden="1" customWidth="1"/>
    <col min="26" max="26" width="0" hidden="1" customWidth="1"/>
    <col min="28" max="28" width="19.1640625" bestFit="1" customWidth="1"/>
    <col min="30" max="30" width="12.1640625" bestFit="1" customWidth="1"/>
  </cols>
  <sheetData>
    <row r="1" spans="2:31" ht="47" customHeight="1" x14ac:dyDescent="0.35">
      <c r="B1" s="58" t="s">
        <v>40</v>
      </c>
    </row>
    <row r="2" spans="2:31" x14ac:dyDescent="0.35">
      <c r="B2" t="s">
        <v>41</v>
      </c>
    </row>
    <row r="3" spans="2:31" ht="23" customHeight="1" thickBot="1" x14ac:dyDescent="0.4"/>
    <row r="4" spans="2:31" s="48" customFormat="1" ht="31" customHeight="1" thickBot="1" x14ac:dyDescent="0.4">
      <c r="B4" s="61" t="s">
        <v>17</v>
      </c>
      <c r="C4" s="62"/>
      <c r="D4" s="62"/>
      <c r="E4" s="62"/>
      <c r="F4" s="63"/>
      <c r="G4" s="47"/>
      <c r="H4" s="47"/>
      <c r="I4" s="47"/>
      <c r="J4" s="47"/>
      <c r="K4" s="47"/>
      <c r="L4" s="47" t="s">
        <v>12</v>
      </c>
      <c r="M4" s="47"/>
      <c r="N4" s="47"/>
      <c r="O4" s="72" t="s">
        <v>17</v>
      </c>
      <c r="P4" s="73"/>
      <c r="Q4" s="73"/>
      <c r="R4" s="73"/>
      <c r="S4" s="74"/>
      <c r="Y4" s="48" t="s">
        <v>12</v>
      </c>
    </row>
    <row r="5" spans="2:31" s="48" customFormat="1" ht="31" customHeight="1" thickBot="1" x14ac:dyDescent="0.4">
      <c r="B5" s="78" t="s">
        <v>34</v>
      </c>
      <c r="C5" s="79"/>
      <c r="D5" s="79"/>
      <c r="E5" s="79"/>
      <c r="F5" s="80"/>
      <c r="O5" s="81" t="s">
        <v>33</v>
      </c>
      <c r="P5" s="82"/>
      <c r="Q5" s="82"/>
      <c r="R5" s="82"/>
      <c r="S5" s="83"/>
    </row>
    <row r="6" spans="2:31" ht="7" customHeight="1" x14ac:dyDescent="0.5">
      <c r="B6" s="29"/>
      <c r="C6" s="1"/>
      <c r="D6" s="1"/>
      <c r="E6" s="1"/>
      <c r="F6" s="30"/>
      <c r="L6" t="s">
        <v>13</v>
      </c>
      <c r="O6" s="29"/>
      <c r="P6" s="1"/>
      <c r="Q6" s="1"/>
      <c r="R6" s="1"/>
      <c r="S6" s="30"/>
      <c r="Y6" t="s">
        <v>13</v>
      </c>
    </row>
    <row r="7" spans="2:31" ht="16" customHeight="1" x14ac:dyDescent="0.35">
      <c r="B7" s="20" t="s">
        <v>42</v>
      </c>
      <c r="C7" s="1"/>
      <c r="D7" s="1"/>
      <c r="E7" s="1"/>
      <c r="F7" s="21"/>
      <c r="O7" s="20" t="s">
        <v>42</v>
      </c>
      <c r="P7" s="1"/>
      <c r="Q7" s="1"/>
      <c r="R7" s="1"/>
      <c r="S7" s="21"/>
    </row>
    <row r="8" spans="2:31" ht="6" customHeight="1" x14ac:dyDescent="0.35">
      <c r="B8" s="20"/>
      <c r="C8" s="1"/>
      <c r="D8" s="23"/>
      <c r="E8" s="23"/>
      <c r="F8" s="21"/>
      <c r="O8" s="20"/>
      <c r="P8" s="1"/>
      <c r="Q8" s="23"/>
      <c r="R8" s="23"/>
      <c r="S8" s="21"/>
    </row>
    <row r="9" spans="2:31" ht="53" customHeight="1" x14ac:dyDescent="0.35">
      <c r="B9" s="69" t="s">
        <v>35</v>
      </c>
      <c r="C9" s="70"/>
      <c r="D9" s="70"/>
      <c r="E9" s="70"/>
      <c r="F9" s="71"/>
      <c r="O9" s="69" t="s">
        <v>37</v>
      </c>
      <c r="P9" s="70"/>
      <c r="Q9" s="70"/>
      <c r="R9" s="70"/>
      <c r="S9" s="71"/>
    </row>
    <row r="10" spans="2:31" ht="6" customHeight="1" x14ac:dyDescent="0.35">
      <c r="B10" s="49"/>
      <c r="C10" s="50"/>
      <c r="D10" s="50"/>
      <c r="E10" s="50"/>
      <c r="F10" s="51"/>
      <c r="O10" s="49"/>
      <c r="P10" s="50"/>
      <c r="Q10" s="50"/>
      <c r="R10" s="50"/>
      <c r="S10" s="51"/>
    </row>
    <row r="11" spans="2:31" ht="32" customHeight="1" x14ac:dyDescent="0.35">
      <c r="B11" s="84" t="s">
        <v>36</v>
      </c>
      <c r="C11" s="85"/>
      <c r="D11" s="85"/>
      <c r="E11" s="85"/>
      <c r="F11" s="86"/>
      <c r="O11" s="84" t="s">
        <v>39</v>
      </c>
      <c r="P11" s="85"/>
      <c r="Q11" s="85"/>
      <c r="R11" s="85"/>
      <c r="S11" s="86"/>
      <c r="AB11" s="1"/>
      <c r="AC11" s="1"/>
      <c r="AD11" s="1"/>
      <c r="AE11" s="1"/>
    </row>
    <row r="12" spans="2:31" ht="6" customHeight="1" x14ac:dyDescent="0.35">
      <c r="B12" s="20"/>
      <c r="C12" s="1"/>
      <c r="D12" s="23"/>
      <c r="E12" s="23"/>
      <c r="F12" s="21"/>
      <c r="O12" s="20"/>
      <c r="P12" s="1"/>
      <c r="Q12" s="23"/>
      <c r="R12" s="23"/>
      <c r="S12" s="21"/>
      <c r="AB12" s="1"/>
      <c r="AC12" s="1"/>
      <c r="AD12" s="1"/>
      <c r="AE12" s="1"/>
    </row>
    <row r="13" spans="2:31" ht="32" customHeight="1" x14ac:dyDescent="0.35">
      <c r="B13" s="84" t="s">
        <v>38</v>
      </c>
      <c r="C13" s="85"/>
      <c r="D13" s="85"/>
      <c r="E13" s="85"/>
      <c r="F13" s="86"/>
      <c r="O13" s="20"/>
      <c r="P13" s="1"/>
      <c r="Q13" s="23"/>
      <c r="R13" s="23"/>
      <c r="S13" s="21"/>
      <c r="AB13" s="1"/>
      <c r="AC13" s="1"/>
      <c r="AD13" s="1"/>
      <c r="AE13" s="1"/>
    </row>
    <row r="14" spans="2:31" x14ac:dyDescent="0.35">
      <c r="B14" s="20"/>
      <c r="C14" s="1"/>
      <c r="D14" s="1"/>
      <c r="E14" s="1"/>
      <c r="F14" s="21"/>
      <c r="G14" t="s">
        <v>9</v>
      </c>
      <c r="O14" s="20"/>
      <c r="P14" s="1"/>
      <c r="Q14" s="1"/>
      <c r="R14" s="1"/>
      <c r="S14" s="21"/>
      <c r="T14" t="s">
        <v>9</v>
      </c>
      <c r="AB14" s="1"/>
      <c r="AC14" s="1"/>
      <c r="AD14" s="1"/>
      <c r="AE14" s="1"/>
    </row>
    <row r="15" spans="2:31" x14ac:dyDescent="0.35">
      <c r="B15" s="15" t="s">
        <v>18</v>
      </c>
      <c r="C15" s="15" t="s">
        <v>16</v>
      </c>
      <c r="D15" s="16" t="s">
        <v>22</v>
      </c>
      <c r="E15" s="16" t="s">
        <v>15</v>
      </c>
      <c r="F15" s="16" t="s">
        <v>23</v>
      </c>
      <c r="G15" t="s">
        <v>10</v>
      </c>
      <c r="H15" t="s">
        <v>11</v>
      </c>
      <c r="O15" s="15" t="s">
        <v>18</v>
      </c>
      <c r="P15" s="15" t="s">
        <v>16</v>
      </c>
      <c r="Q15" s="16" t="s">
        <v>22</v>
      </c>
      <c r="R15" s="16" t="s">
        <v>15</v>
      </c>
      <c r="S15" s="16" t="s">
        <v>23</v>
      </c>
      <c r="T15" t="s">
        <v>10</v>
      </c>
      <c r="U15" t="s">
        <v>11</v>
      </c>
      <c r="AB15" s="1"/>
      <c r="AC15" s="1"/>
      <c r="AD15" s="1"/>
      <c r="AE15" s="1"/>
    </row>
    <row r="16" spans="2:31" x14ac:dyDescent="0.35">
      <c r="B16" s="17">
        <v>1</v>
      </c>
      <c r="C16" s="3" t="s">
        <v>19</v>
      </c>
      <c r="D16" s="13">
        <v>25</v>
      </c>
      <c r="E16" s="13">
        <f>D16*0.75</f>
        <v>18.75</v>
      </c>
      <c r="F16" s="12" t="s">
        <v>0</v>
      </c>
      <c r="G16" s="43">
        <v>0</v>
      </c>
      <c r="H16" s="43">
        <v>1000</v>
      </c>
      <c r="O16" s="17">
        <v>1</v>
      </c>
      <c r="P16" s="3" t="s">
        <v>19</v>
      </c>
      <c r="Q16" s="13">
        <v>10</v>
      </c>
      <c r="R16" s="13">
        <f>Q16*0.75</f>
        <v>7.5</v>
      </c>
      <c r="S16" s="12" t="s">
        <v>0</v>
      </c>
      <c r="T16" s="43">
        <v>0</v>
      </c>
      <c r="U16" s="43">
        <v>1000</v>
      </c>
      <c r="AA16" s="5"/>
      <c r="AB16" s="1"/>
      <c r="AC16" s="1"/>
      <c r="AD16" s="1"/>
      <c r="AE16" s="1"/>
    </row>
    <row r="17" spans="2:31" x14ac:dyDescent="0.35">
      <c r="B17" s="17">
        <v>2</v>
      </c>
      <c r="C17" s="3" t="s">
        <v>20</v>
      </c>
      <c r="D17" s="13">
        <v>20</v>
      </c>
      <c r="E17" s="13">
        <f t="shared" ref="E17:E18" si="0">D17*0.75</f>
        <v>15</v>
      </c>
      <c r="F17" s="12" t="s">
        <v>0</v>
      </c>
      <c r="G17" s="43">
        <f>H16+1</f>
        <v>1001</v>
      </c>
      <c r="H17" s="43">
        <v>2500</v>
      </c>
      <c r="O17" s="17">
        <v>2</v>
      </c>
      <c r="P17" s="3" t="s">
        <v>20</v>
      </c>
      <c r="Q17" s="13">
        <v>8</v>
      </c>
      <c r="R17" s="13">
        <f t="shared" ref="R17:R18" si="1">Q17*0.75</f>
        <v>6</v>
      </c>
      <c r="S17" s="12" t="s">
        <v>0</v>
      </c>
      <c r="T17" s="43">
        <f>U16+1</f>
        <v>1001</v>
      </c>
      <c r="U17" s="43">
        <v>2500</v>
      </c>
      <c r="AA17" s="5"/>
      <c r="AB17" s="1"/>
      <c r="AC17" s="1"/>
      <c r="AD17" s="1"/>
      <c r="AE17" s="1"/>
    </row>
    <row r="18" spans="2:31" x14ac:dyDescent="0.35">
      <c r="B18" s="17">
        <v>3</v>
      </c>
      <c r="C18" s="3" t="s">
        <v>29</v>
      </c>
      <c r="D18" s="13">
        <v>10</v>
      </c>
      <c r="E18" s="13">
        <f t="shared" si="0"/>
        <v>7.5</v>
      </c>
      <c r="F18" s="12" t="s">
        <v>0</v>
      </c>
      <c r="G18" s="43">
        <f>H17+1</f>
        <v>2501</v>
      </c>
      <c r="H18" s="43">
        <v>10000</v>
      </c>
      <c r="O18" s="17">
        <v>3</v>
      </c>
      <c r="P18" s="3" t="s">
        <v>29</v>
      </c>
      <c r="Q18" s="13">
        <v>4</v>
      </c>
      <c r="R18" s="13">
        <f t="shared" si="1"/>
        <v>3</v>
      </c>
      <c r="S18" s="12" t="s">
        <v>0</v>
      </c>
      <c r="T18" s="43">
        <f>U17+1</f>
        <v>2501</v>
      </c>
      <c r="U18" s="43">
        <v>10000</v>
      </c>
      <c r="AA18" s="5"/>
      <c r="AB18" s="1"/>
      <c r="AC18" s="1"/>
      <c r="AD18" s="1"/>
      <c r="AE18" s="1"/>
    </row>
    <row r="19" spans="2:31" x14ac:dyDescent="0.35">
      <c r="B19" s="18">
        <v>4</v>
      </c>
      <c r="C19" s="3" t="s">
        <v>30</v>
      </c>
      <c r="D19" s="14">
        <v>7.5</v>
      </c>
      <c r="E19" s="13">
        <f>D19*0.75</f>
        <v>5.625</v>
      </c>
      <c r="F19" s="12" t="s">
        <v>0</v>
      </c>
      <c r="G19" s="43">
        <f>H18+1</f>
        <v>10001</v>
      </c>
      <c r="H19" s="43">
        <v>30000</v>
      </c>
      <c r="O19" s="18">
        <v>4</v>
      </c>
      <c r="P19" s="3" t="s">
        <v>30</v>
      </c>
      <c r="Q19" s="14">
        <v>3</v>
      </c>
      <c r="R19" s="13">
        <f>Q19*0.75</f>
        <v>2.25</v>
      </c>
      <c r="S19" s="12" t="s">
        <v>0</v>
      </c>
      <c r="T19" s="43">
        <f>U18+1</f>
        <v>10001</v>
      </c>
      <c r="U19" s="43">
        <v>30000</v>
      </c>
      <c r="AA19" s="5"/>
      <c r="AB19" s="1"/>
      <c r="AC19" s="1"/>
      <c r="AD19" s="1"/>
      <c r="AE19" s="1"/>
    </row>
    <row r="20" spans="2:31" x14ac:dyDescent="0.35">
      <c r="B20" s="24"/>
      <c r="C20" s="45" t="s">
        <v>31</v>
      </c>
      <c r="D20" s="10"/>
      <c r="E20" s="11"/>
      <c r="F20" s="25"/>
      <c r="O20" s="24"/>
      <c r="P20" s="45" t="s">
        <v>31</v>
      </c>
      <c r="Q20" s="10"/>
      <c r="R20" s="11"/>
      <c r="S20" s="25"/>
      <c r="AB20" s="1"/>
      <c r="AC20" s="1"/>
      <c r="AD20" s="1"/>
      <c r="AE20" s="1"/>
    </row>
    <row r="21" spans="2:31" ht="16" thickBot="1" x14ac:dyDescent="0.4">
      <c r="B21" s="26"/>
      <c r="C21" s="6"/>
      <c r="D21" s="7"/>
      <c r="E21" s="2"/>
      <c r="F21" s="21"/>
      <c r="O21" s="26"/>
      <c r="P21" s="6"/>
      <c r="Q21" s="7"/>
      <c r="R21" s="2"/>
      <c r="S21" s="21"/>
      <c r="AB21" s="1"/>
      <c r="AC21" s="1"/>
      <c r="AD21" s="1"/>
      <c r="AE21" s="1"/>
    </row>
    <row r="22" spans="2:31" ht="16" thickBot="1" x14ac:dyDescent="0.4">
      <c r="B22" s="64" t="s">
        <v>24</v>
      </c>
      <c r="C22" s="65"/>
      <c r="D22" s="65"/>
      <c r="E22" s="65"/>
      <c r="F22" s="66"/>
      <c r="O22" s="75" t="s">
        <v>24</v>
      </c>
      <c r="P22" s="76"/>
      <c r="Q22" s="76"/>
      <c r="R22" s="76"/>
      <c r="S22" s="77"/>
      <c r="AB22" s="1"/>
      <c r="AC22" s="1"/>
      <c r="AD22" s="1"/>
      <c r="AE22" s="1"/>
    </row>
    <row r="23" spans="2:31" x14ac:dyDescent="0.35">
      <c r="B23" s="33"/>
      <c r="C23" s="19"/>
      <c r="D23" s="19"/>
      <c r="E23" s="19"/>
      <c r="F23" s="34"/>
      <c r="O23" s="33"/>
      <c r="P23" s="19"/>
      <c r="Q23" s="19"/>
      <c r="R23" s="19"/>
      <c r="S23" s="34"/>
      <c r="AB23" s="1"/>
      <c r="AC23" s="1"/>
      <c r="AD23" s="1"/>
      <c r="AE23" s="1"/>
    </row>
    <row r="24" spans="2:31" x14ac:dyDescent="0.35">
      <c r="B24" s="31" t="s">
        <v>25</v>
      </c>
      <c r="C24" s="52">
        <v>50</v>
      </c>
      <c r="D24" s="41" t="s">
        <v>28</v>
      </c>
      <c r="E24" s="1"/>
      <c r="F24" s="21"/>
      <c r="G24" s="8"/>
      <c r="O24" s="31" t="s">
        <v>25</v>
      </c>
      <c r="P24" s="52">
        <v>50</v>
      </c>
      <c r="Q24" s="41" t="s">
        <v>28</v>
      </c>
      <c r="R24" s="1"/>
      <c r="S24" s="21"/>
      <c r="T24" s="8"/>
      <c r="AB24" s="1"/>
      <c r="AC24" s="1"/>
      <c r="AD24" s="1"/>
      <c r="AE24" s="1"/>
    </row>
    <row r="25" spans="2:31" x14ac:dyDescent="0.35">
      <c r="B25" s="31" t="s">
        <v>26</v>
      </c>
      <c r="C25" s="53" t="s">
        <v>12</v>
      </c>
      <c r="D25" s="41" t="s">
        <v>27</v>
      </c>
      <c r="E25" s="1"/>
      <c r="F25" s="21"/>
      <c r="O25" s="31" t="s">
        <v>26</v>
      </c>
      <c r="P25" s="53" t="s">
        <v>12</v>
      </c>
      <c r="Q25" s="41" t="s">
        <v>27</v>
      </c>
      <c r="R25" s="1"/>
      <c r="S25" s="21"/>
    </row>
    <row r="26" spans="2:31" x14ac:dyDescent="0.35">
      <c r="B26" s="20"/>
      <c r="C26" s="1"/>
      <c r="D26" s="1"/>
      <c r="E26" s="1"/>
      <c r="F26" s="21"/>
      <c r="O26" s="20"/>
      <c r="P26" s="1"/>
      <c r="Q26" s="1"/>
      <c r="R26" s="1"/>
      <c r="S26" s="21"/>
    </row>
    <row r="27" spans="2:31" x14ac:dyDescent="0.35">
      <c r="B27" s="3"/>
      <c r="C27" s="17" t="s">
        <v>8</v>
      </c>
      <c r="D27" s="17" t="s">
        <v>7</v>
      </c>
      <c r="E27" s="67" t="s">
        <v>6</v>
      </c>
      <c r="F27" s="68"/>
      <c r="O27" s="3"/>
      <c r="P27" s="17" t="s">
        <v>8</v>
      </c>
      <c r="Q27" s="17" t="s">
        <v>7</v>
      </c>
      <c r="R27" s="67" t="s">
        <v>6</v>
      </c>
      <c r="S27" s="68"/>
    </row>
    <row r="28" spans="2:31" x14ac:dyDescent="0.35">
      <c r="B28" s="3" t="s">
        <v>1</v>
      </c>
      <c r="C28" s="35">
        <f>IF(C24&gt;H16,H16,C24)</f>
        <v>50</v>
      </c>
      <c r="D28" s="4">
        <f>D16</f>
        <v>25</v>
      </c>
      <c r="E28" s="37"/>
      <c r="F28" s="36">
        <f>C28*D28</f>
        <v>1250</v>
      </c>
      <c r="O28" s="3" t="s">
        <v>1</v>
      </c>
      <c r="P28" s="35">
        <f>IF(P24&gt;U16,U16,P24)</f>
        <v>50</v>
      </c>
      <c r="Q28" s="4">
        <f>Q16</f>
        <v>10</v>
      </c>
      <c r="R28" s="37"/>
      <c r="S28" s="36">
        <f>P28*Q28</f>
        <v>500</v>
      </c>
    </row>
    <row r="29" spans="2:31" x14ac:dyDescent="0.35">
      <c r="B29" s="3" t="s">
        <v>2</v>
      </c>
      <c r="C29" s="35">
        <f>IF(C24&gt;H17,H17-H16,IF(C24&lt;G17,0,C24-H16))</f>
        <v>0</v>
      </c>
      <c r="D29" s="4">
        <f>D17</f>
        <v>20</v>
      </c>
      <c r="E29" s="37"/>
      <c r="F29" s="36">
        <f>C29*D29</f>
        <v>0</v>
      </c>
      <c r="O29" s="3" t="s">
        <v>2</v>
      </c>
      <c r="P29" s="35">
        <f>IF(P24&gt;U17,U17-U16,IF(P24&lt;T17,0,P24-U16))</f>
        <v>0</v>
      </c>
      <c r="Q29" s="4">
        <f>Q17</f>
        <v>8</v>
      </c>
      <c r="R29" s="37"/>
      <c r="S29" s="36">
        <f>P29*Q29</f>
        <v>0</v>
      </c>
    </row>
    <row r="30" spans="2:31" x14ac:dyDescent="0.35">
      <c r="B30" s="3" t="s">
        <v>3</v>
      </c>
      <c r="C30" s="35">
        <f>IF(C24&gt;H18,H18-H17,IF(C24&lt;G18,0,C24-H17))</f>
        <v>0</v>
      </c>
      <c r="D30" s="4">
        <f>D18</f>
        <v>10</v>
      </c>
      <c r="E30" s="37"/>
      <c r="F30" s="36">
        <f>C30*D30</f>
        <v>0</v>
      </c>
      <c r="O30" s="3" t="s">
        <v>3</v>
      </c>
      <c r="P30" s="35">
        <f>IF(P24&gt;U18,U18-U17,IF(P24&lt;T18,0,P24-U17))</f>
        <v>0</v>
      </c>
      <c r="Q30" s="4">
        <f>Q18</f>
        <v>4</v>
      </c>
      <c r="R30" s="37"/>
      <c r="S30" s="36">
        <f>P30*Q30</f>
        <v>0</v>
      </c>
    </row>
    <row r="31" spans="2:31" x14ac:dyDescent="0.35">
      <c r="B31" s="3" t="s">
        <v>4</v>
      </c>
      <c r="C31" s="35">
        <f>IF(C24&gt;H18,C24-H18,0)</f>
        <v>0</v>
      </c>
      <c r="D31" s="4">
        <f>D19</f>
        <v>7.5</v>
      </c>
      <c r="E31" s="37"/>
      <c r="F31" s="36">
        <f>C31*D31</f>
        <v>0</v>
      </c>
      <c r="O31" s="3" t="s">
        <v>4</v>
      </c>
      <c r="P31" s="35">
        <f>IF(P24&gt;U18,P24-U18,0)</f>
        <v>0</v>
      </c>
      <c r="Q31" s="4">
        <f>Q19</f>
        <v>3</v>
      </c>
      <c r="R31" s="37"/>
      <c r="S31" s="36">
        <f>P31*Q31</f>
        <v>0</v>
      </c>
    </row>
    <row r="32" spans="2:31" x14ac:dyDescent="0.35">
      <c r="B32" s="20"/>
      <c r="C32" s="1"/>
      <c r="D32" s="2"/>
      <c r="E32" s="2"/>
      <c r="F32" s="32"/>
      <c r="O32" s="20"/>
      <c r="P32" s="1"/>
      <c r="Q32" s="2"/>
      <c r="R32" s="2"/>
      <c r="S32" s="32"/>
    </row>
    <row r="33" spans="2:27" x14ac:dyDescent="0.35">
      <c r="B33" s="20"/>
      <c r="C33" s="1"/>
      <c r="D33" s="1" t="s">
        <v>14</v>
      </c>
      <c r="E33" s="1"/>
      <c r="F33" s="32">
        <f>SUM(F28:F31)</f>
        <v>1250</v>
      </c>
      <c r="G33" s="5">
        <f>F33/C24</f>
        <v>25</v>
      </c>
      <c r="H33" t="s">
        <v>0</v>
      </c>
      <c r="O33" s="20"/>
      <c r="P33" s="1"/>
      <c r="Q33" s="1" t="s">
        <v>14</v>
      </c>
      <c r="R33" s="1"/>
      <c r="S33" s="32">
        <f>SUM(S28:S31)</f>
        <v>500</v>
      </c>
      <c r="T33" s="5">
        <f>S33/P24</f>
        <v>10</v>
      </c>
      <c r="U33" t="s">
        <v>0</v>
      </c>
    </row>
    <row r="34" spans="2:27" x14ac:dyDescent="0.35">
      <c r="B34" s="20"/>
      <c r="C34" s="1"/>
      <c r="D34" s="1"/>
      <c r="E34" s="1"/>
      <c r="F34" s="32"/>
      <c r="O34" s="20"/>
      <c r="P34" s="1"/>
      <c r="Q34" s="1"/>
      <c r="R34" s="1"/>
      <c r="S34" s="32"/>
    </row>
    <row r="35" spans="2:27" x14ac:dyDescent="0.35">
      <c r="B35" s="20"/>
      <c r="C35" s="1"/>
      <c r="D35" s="1" t="s">
        <v>32</v>
      </c>
      <c r="E35" s="1"/>
      <c r="F35" s="32">
        <f>IF(C25=L4,0.25*F33,0)</f>
        <v>312.5</v>
      </c>
      <c r="O35" s="20"/>
      <c r="P35" s="1"/>
      <c r="Q35" s="1" t="s">
        <v>32</v>
      </c>
      <c r="R35" s="1"/>
      <c r="S35" s="32">
        <f>IF(P25=Y4,0.25*S33,0)</f>
        <v>125</v>
      </c>
    </row>
    <row r="36" spans="2:27" ht="8" customHeight="1" x14ac:dyDescent="0.35">
      <c r="B36" s="20"/>
      <c r="C36" s="1"/>
      <c r="D36" s="1"/>
      <c r="E36" s="1"/>
      <c r="F36" s="32"/>
      <c r="O36" s="20"/>
      <c r="P36" s="1"/>
      <c r="Q36" s="1"/>
      <c r="R36" s="1"/>
      <c r="S36" s="32"/>
    </row>
    <row r="37" spans="2:27" ht="8" customHeight="1" x14ac:dyDescent="0.35">
      <c r="B37" s="20"/>
      <c r="C37" s="1"/>
      <c r="D37" s="1"/>
      <c r="E37" s="1"/>
      <c r="F37" s="32"/>
      <c r="O37" s="20"/>
      <c r="P37" s="1"/>
      <c r="Q37" s="1"/>
      <c r="R37" s="1"/>
      <c r="S37" s="32"/>
    </row>
    <row r="38" spans="2:27" x14ac:dyDescent="0.35">
      <c r="B38" s="20"/>
      <c r="C38" s="1"/>
      <c r="D38" s="22" t="s">
        <v>5</v>
      </c>
      <c r="E38" s="22"/>
      <c r="F38" s="44" cm="1">
        <f t="array" ref="F38">_xlfn.IFS(F33-F35&gt;=200,F33-F35,C24=0," ",(F33-F35)&lt;=200,200)</f>
        <v>937.5</v>
      </c>
      <c r="G38" s="9"/>
      <c r="O38" s="20"/>
      <c r="P38" s="1"/>
      <c r="Q38" s="22" t="s">
        <v>5</v>
      </c>
      <c r="R38" s="22"/>
      <c r="S38" s="44" cm="1">
        <f t="array" ref="S38">_xlfn.IFS(S33-S35&gt;=200,S33-S35,P24=0," ",(S33-S35)&lt;=200,200)</f>
        <v>375</v>
      </c>
      <c r="T38" s="9"/>
      <c r="AA38" s="9"/>
    </row>
    <row r="39" spans="2:27" x14ac:dyDescent="0.35">
      <c r="B39" s="20"/>
      <c r="C39" s="1"/>
      <c r="D39" s="1"/>
      <c r="E39" s="1"/>
      <c r="F39" s="46" t="str" cm="1">
        <f t="array" ref="F39">_xlfn.IFS(F33-F35=0," ",F33-F35&lt;=200,"Let op, het minimale tarief is €200,-",F33-F35&gt;=200," ")</f>
        <v xml:space="preserve"> </v>
      </c>
      <c r="O39" s="20"/>
      <c r="P39" s="1"/>
      <c r="Q39" s="1"/>
      <c r="R39" s="1"/>
      <c r="S39" s="46" t="str" cm="1">
        <f t="array" ref="S39">_xlfn.IFS(S33-S35=0," ",S33-S35&lt;=200,"Let op, het minimale tarief is €200,-",S33-S35&gt;=200," ")</f>
        <v xml:space="preserve"> </v>
      </c>
    </row>
    <row r="40" spans="2:27" x14ac:dyDescent="0.35">
      <c r="B40" s="59"/>
      <c r="C40" s="60"/>
      <c r="D40" s="1"/>
      <c r="E40" s="56" t="str" cm="1">
        <f t="array" ref="E40">_xlfn.IFS(F40=" "," ",F40&gt;0,"Per woning")</f>
        <v>Per woning</v>
      </c>
      <c r="F40" s="54" cm="1">
        <f t="array" ref="F40">_xlfn.IFS(C24=0," ",C24&gt;0,F38/C24)</f>
        <v>18.75</v>
      </c>
      <c r="O40" s="59"/>
      <c r="P40" s="60"/>
      <c r="Q40" s="1"/>
      <c r="R40" s="1"/>
      <c r="S40" s="39"/>
    </row>
    <row r="41" spans="2:27" x14ac:dyDescent="0.35">
      <c r="B41" s="27"/>
      <c r="C41" s="28"/>
      <c r="D41" s="40"/>
      <c r="E41" s="55" t="str" cm="1">
        <f t="array" ref="E41">_xlfn.IFS(F41=" "," ",F41&gt;0,"Per woning per jaar")</f>
        <v>Per woning per jaar</v>
      </c>
      <c r="F41" s="57" cm="1">
        <f t="array" ref="F41">_xlfn.IFS(C24=0," ",C24&gt;0,F40/3)</f>
        <v>6.25</v>
      </c>
      <c r="G41" t="s">
        <v>21</v>
      </c>
      <c r="O41" s="27"/>
      <c r="P41" s="28"/>
      <c r="Q41" s="40"/>
      <c r="R41" s="55" t="str" cm="1">
        <f t="array" ref="R41">_xlfn.IFS(S41=" "," ",S41&gt;0,"Per woning per jaar")</f>
        <v>Per woning per jaar</v>
      </c>
      <c r="S41" s="57" cm="1">
        <f t="array" ref="S41">_xlfn.IFS(P24=0," ",P24&gt;0,S38/P24)</f>
        <v>7.5</v>
      </c>
      <c r="T41" t="s">
        <v>21</v>
      </c>
    </row>
    <row r="43" spans="2:27" x14ac:dyDescent="0.35">
      <c r="S43" s="42"/>
    </row>
    <row r="44" spans="2:27" x14ac:dyDescent="0.35">
      <c r="F44" s="38"/>
      <c r="S44" s="38"/>
    </row>
    <row r="48" spans="2:27" x14ac:dyDescent="0.35">
      <c r="F48" s="9"/>
    </row>
    <row r="51" spans="3:5" x14ac:dyDescent="0.35">
      <c r="C51" s="9"/>
      <c r="E51" s="9"/>
    </row>
    <row r="52" spans="3:5" x14ac:dyDescent="0.35">
      <c r="C52" s="9"/>
      <c r="E52" s="9"/>
    </row>
  </sheetData>
  <sheetProtection algorithmName="SHA-512" hashValue="ablb/X/hJF1iO6vJ2BCHPRjBmE0G9vGHQwo8agl/Af7eeEJC819cTTikNJD+nj4XETsw0fQ+zLdaETp5u8csDg==" saltValue="UB8fHTjd+EsA/RyPtVuThg==" spinCount="100000" sheet="1" objects="1" scenarios="1" selectLockedCells="1"/>
  <mergeCells count="15">
    <mergeCell ref="B40:C40"/>
    <mergeCell ref="O40:P40"/>
    <mergeCell ref="B4:F4"/>
    <mergeCell ref="B22:F22"/>
    <mergeCell ref="E27:F27"/>
    <mergeCell ref="B9:F9"/>
    <mergeCell ref="O4:S4"/>
    <mergeCell ref="O9:S9"/>
    <mergeCell ref="O22:S22"/>
    <mergeCell ref="R27:S27"/>
    <mergeCell ref="B5:F5"/>
    <mergeCell ref="O5:S5"/>
    <mergeCell ref="B11:F11"/>
    <mergeCell ref="B13:F13"/>
    <mergeCell ref="O11:S11"/>
  </mergeCells>
  <dataValidations count="1">
    <dataValidation type="list" allowBlank="1" showInputMessage="1" showErrorMessage="1" sqref="C25 P25" xr:uid="{2B769A2F-C525-9D4B-AF45-A9B191913FE8}">
      <formula1>$L$4:$L$6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2C44F8609A34FA1B53FFDD71C2C57" ma:contentTypeVersion="12" ma:contentTypeDescription="Een nieuw document maken." ma:contentTypeScope="" ma:versionID="b8a22c553820b0bc61697d7fa4a7f3cd">
  <xsd:schema xmlns:xsd="http://www.w3.org/2001/XMLSchema" xmlns:xs="http://www.w3.org/2001/XMLSchema" xmlns:p="http://schemas.microsoft.com/office/2006/metadata/properties" xmlns:ns2="199d4d8a-d2e8-430a-b742-0bde6677c999" xmlns:ns3="04f11fb8-5d4e-46be-bbb1-70ba70dc708d" targetNamespace="http://schemas.microsoft.com/office/2006/metadata/properties" ma:root="true" ma:fieldsID="1cca83db999b501851aa47058d01c6ce" ns2:_="" ns3:_="">
    <xsd:import namespace="199d4d8a-d2e8-430a-b742-0bde6677c999"/>
    <xsd:import namespace="04f11fb8-5d4e-46be-bbb1-70ba70dc7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d4d8a-d2e8-430a-b742-0bde6677c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11fb8-5d4e-46be-bbb1-70ba70dc7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3D7258-9463-4359-B932-B7E799BB0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d4d8a-d2e8-430a-b742-0bde6677c999"/>
    <ds:schemaRef ds:uri="04f11fb8-5d4e-46be-bbb1-70ba70dc7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72DC6D-DBE7-4C61-B130-BF4D1509BC8B}">
  <ds:schemaRefs>
    <ds:schemaRef ds:uri="http://schemas.microsoft.com/office/infopath/2007/PartnerControls"/>
    <ds:schemaRef ds:uri="04f11fb8-5d4e-46be-bbb1-70ba70dc708d"/>
    <ds:schemaRef ds:uri="http://purl.org/dc/terms/"/>
    <ds:schemaRef ds:uri="http://www.w3.org/XML/1998/namespace"/>
    <ds:schemaRef ds:uri="http://purl.org/dc/elements/1.1/"/>
    <ds:schemaRef ds:uri="http://purl.org/dc/dcmitype/"/>
    <ds:schemaRef ds:uri="199d4d8a-d2e8-430a-b742-0bde6677c999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9304564-E378-450C-9467-EE5B8A1AD2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Tarieven In-Use Woningen 2021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van der Helm</dc:creator>
  <cp:lastModifiedBy>Anouk Freriks</cp:lastModifiedBy>
  <dcterms:created xsi:type="dcterms:W3CDTF">2019-04-05T11:53:57Z</dcterms:created>
  <dcterms:modified xsi:type="dcterms:W3CDTF">2021-04-29T13:42:05Z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0x010100F1A2C44F8609A34FA1B53FFDD71C2C57</vt:lpwstr>
  </property>
</Properties>
</file>